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/>
  <mc:AlternateContent xmlns:mc="http://schemas.openxmlformats.org/markup-compatibility/2006">
    <mc:Choice Requires="x15">
      <x15ac:absPath xmlns:x15ac="http://schemas.microsoft.com/office/spreadsheetml/2010/11/ac" url="G:\Unidades compartidas\GESTION DE COMPRAS\INVITACION A PRESENTAR PROPUESTA\2023\10070 - Compra equipos de maquinaria industrial\"/>
    </mc:Choice>
  </mc:AlternateContent>
  <xr:revisionPtr revIDLastSave="0" documentId="13_ncr:1_{942B4E9C-DED4-4651-82E3-66908BFF7685}" xr6:coauthVersionLast="47" xr6:coauthVersionMax="47" xr10:uidLastSave="{00000000-0000-0000-0000-000000000000}"/>
  <bookViews>
    <workbookView xWindow="-120" yWindow="-120" windowWidth="29040" windowHeight="15720" firstSheet="3" activeTab="3" xr2:uid="{00000000-000D-0000-FFFF-FFFF00000000}"/>
  </bookViews>
  <sheets>
    <sheet name="lomita santa marta" sheetId="2" state="hidden" r:id="rId1"/>
    <sheet name="lomita cordoba" sheetId="3" state="hidden" r:id="rId2"/>
    <sheet name="LOMITA SUCRE" sheetId="4" state="hidden" r:id="rId3"/>
    <sheet name="Listado de maquinaria industria" sheetId="5" r:id="rId4"/>
  </sheets>
  <externalReferences>
    <externalReference r:id="rId5"/>
  </externalReferences>
  <definedNames>
    <definedName name="_xlnm._FilterDatabase" localSheetId="3" hidden="1">'Listado de maquinaria industria'!$A$2:$F$43</definedName>
    <definedName name="calendar">daygrid+[0]!firstdate-WEEKDAY([0]!firstdate)-weekday_option</definedName>
    <definedName name="daygrid">days+weeks*7</definedName>
    <definedName name="days">{0,1,2,3,4,5,6}</definedName>
    <definedName name="DayToStart">'[1]1'!$O$2</definedName>
    <definedName name="firstdate">DATE([0]!YearToDisplay,[0]!month,1)</definedName>
    <definedName name="month">MATCH([0]!MonthToDisplay,[0]!months,0)</definedName>
    <definedName name="months">{"enero","febrero","marzo","abril","mayo","junio","julio","agosto","septiembre","octubre","noviembre","diciembre"}</definedName>
    <definedName name="MonthToDisplayNumber">#REF!</definedName>
    <definedName name="weekday_option">MATCH(DayToStart,weekdays_reversed,0)-2</definedName>
    <definedName name="weekdays">{"lunes","martes","miércoles","jueves","viernes","sábado","domingo"}</definedName>
    <definedName name="weekdays_reversed">{"domingo","sábado","viernes","jueves","miércoles","martes","lunes"}</definedName>
    <definedName name="weeks">{0;1;2;3;4;5;6}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10" roundtripDataSignature="AMtx7miGkXGXvLms2P3dwmnn2XMgTjocmw=="/>
    </ext>
  </extLst>
</workbook>
</file>

<file path=xl/calcChain.xml><?xml version="1.0" encoding="utf-8"?>
<calcChain xmlns="http://schemas.openxmlformats.org/spreadsheetml/2006/main">
  <c r="G44" i="5" l="1"/>
  <c r="H4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3" i="5"/>
  <c r="F5" i="4"/>
  <c r="F4" i="4"/>
  <c r="F8" i="4" s="1"/>
  <c r="F7" i="3"/>
  <c r="F6" i="3"/>
  <c r="F4" i="3"/>
  <c r="F19" i="2"/>
  <c r="F7" i="2"/>
  <c r="F17" i="3" l="1"/>
  <c r="I10" i="4" s="1"/>
</calcChain>
</file>

<file path=xl/sharedStrings.xml><?xml version="1.0" encoding="utf-8"?>
<sst xmlns="http://schemas.openxmlformats.org/spreadsheetml/2006/main" count="233" uniqueCount="124">
  <si>
    <t>Ubicación
(Municipio, Departamento)</t>
  </si>
  <si>
    <t>Nombre del activo que se ponen a consideración</t>
  </si>
  <si>
    <t>Especificaciones Técnicas del activo</t>
  </si>
  <si>
    <t>Cantidad</t>
  </si>
  <si>
    <t>Valor del activo que se lleva a aprobación en el Comité Técnico
(COP)</t>
  </si>
  <si>
    <t xml:space="preserve">María la baja </t>
  </si>
  <si>
    <t>TRANSPORTE</t>
  </si>
  <si>
    <t>Pistola de calor</t>
  </si>
  <si>
    <t>SANTA MARTA, MAGDALENA</t>
  </si>
  <si>
    <t>Taladro 1/2Pulg Percutor+Sierra Circular 7-1/4Pulg+Caladora</t>
  </si>
  <si>
    <t>Mascara Respirador Media Cara 3m 6200 + Filtros 6003 O 6001</t>
  </si>
  <si>
    <t>Ruteadora</t>
  </si>
  <si>
    <t>Estanterias metal madera</t>
  </si>
  <si>
    <t>Extractor de aire</t>
  </si>
  <si>
    <t>Gafas de seguridad</t>
  </si>
  <si>
    <t xml:space="preserve">Sierra de Inglete </t>
  </si>
  <si>
    <t>Pulidora</t>
  </si>
  <si>
    <t>Polichadora</t>
  </si>
  <si>
    <t>Sierra de banco</t>
  </si>
  <si>
    <t>Set herramientas</t>
  </si>
  <si>
    <t>Bolsa big bag</t>
  </si>
  <si>
    <t xml:space="preserve">Transporte </t>
  </si>
  <si>
    <t>Valencia</t>
  </si>
  <si>
    <t>1. Fumigador</t>
  </si>
  <si>
    <t>Motor Husq-varna 321s25</t>
  </si>
  <si>
    <t xml:space="preserve">CABLE GUADAÑA </t>
  </si>
  <si>
    <t>1. Electrobomba centrifuga</t>
  </si>
  <si>
    <t>De alto caudal 2Hp 110/220v Pearl</t>
  </si>
  <si>
    <t>2. Polisombra negra</t>
  </si>
  <si>
    <t>Al 80% - Rollo 4 mts X 100 mts</t>
  </si>
  <si>
    <t xml:space="preserve">CANASTILLA </t>
  </si>
  <si>
    <t>Montería</t>
  </si>
  <si>
    <t>1 TRONZADORA</t>
  </si>
  <si>
    <t>14pg 2000W+PULIDORA 4-1/2pg 540W MAKITA</t>
  </si>
  <si>
    <t>1 COMPRESOR</t>
  </si>
  <si>
    <t>C/ACC 2 HP 22.7LT 150PSI 2.6CFM PANCAKE</t>
  </si>
  <si>
    <t>1 PULIDORA</t>
  </si>
  <si>
    <t>4-1/2pg 900W 12000RPM DEWALT</t>
  </si>
  <si>
    <t>1 TALADRO</t>
  </si>
  <si>
    <t>1/2pg PERCUTOR 18V IL 1.5Ah BOSCH</t>
  </si>
  <si>
    <t>1 INVERSOR MULT</t>
  </si>
  <si>
    <t>110/220V MMA-150AMP MIG/TIG 180AMP</t>
  </si>
  <si>
    <t>Chalan</t>
  </si>
  <si>
    <t>Tanque para almacenamiento de agua potable.</t>
  </si>
  <si>
    <t>Tanque cónico de medidas 152 x 155 cm, doble capa, bicolor, liviano, resistente e higiénico, en polietileno, con capacidad de 2000 litros.</t>
  </si>
  <si>
    <t>REGULADOR DE VOLTAJE</t>
  </si>
  <si>
    <t>Protector de voltaje 1800 W 110-120V</t>
  </si>
  <si>
    <t>ITEM</t>
  </si>
  <si>
    <t>DPTO</t>
  </si>
  <si>
    <t>Municipio de entrega</t>
  </si>
  <si>
    <t>CESAR</t>
  </si>
  <si>
    <t xml:space="preserve">Puerto Bello </t>
  </si>
  <si>
    <t xml:space="preserve">Detector de humedad Y DENSIDAD </t>
  </si>
  <si>
    <t>KETT PM -450, cuenta con 26 calibraciones de fábrica. Las calibraciones se ajustan a las condiciones ambientales de la localidad. El diseño de la copa de muestra y las celdas de medición se combinan para proporcionar la estabilidad y precisión en comparación con medidores estándar de perdida de secado.  Cuenta con pantalla Balckit LCD y display de producto, valor y densidad. Densidad automática, compensación de temperatura, auto apagado y promedio de mediciones realizadas. Cuenta con opción de conectar a una impresora de salida VZ330. 
Dimensiones: 19x5x1''
El cortador de granos de cacao es ideal para cortar 50 granos a la vez. Está fabricado en aluminio anodizado. Es muy fácil de usar. Puede cortar granos de cualquier tamaño, pequeños o grandes</t>
  </si>
  <si>
    <t>Ponederos en aluminio</t>
  </si>
  <si>
    <t>Ponedero, nidal o nido de 36 puestos con capacidad de postura para 180 gallinas. Nuevos</t>
  </si>
  <si>
    <t>Cortador Guillotina para granos de cacao</t>
  </si>
  <si>
    <t xml:space="preserve">Peso: 8 libras
Dimensiones: 19x5x1''
El cortador de granos de cacao es ideal para cortar 50 granos a la vez. Está fabricado en aluminio anodizado. Es muy fácil de usar. Puede cortar granos de cualquier tamaño, pequeños o grandes
</t>
  </si>
  <si>
    <t>Balanza de
precisión -
Gramera</t>
  </si>
  <si>
    <t>Una
báscula
electronica</t>
  </si>
  <si>
    <t>Plataforma de estructura tubular en acero pintado, con plato en acero
inoxidable y columna en acero inoxidable. • Célula de aluminio con
protección IP65. • Columna de 649 mm con base de fijación de acero
pintado (modelo P 447 mm). • 4 Pies regulables en altura hasta un aumento
de 13 mm. • Longitud cable plataforma-visor: 1200 mm (hasta 1370 mm,
según modelo).</t>
  </si>
  <si>
    <t>Secador de café</t>
  </si>
  <si>
    <t xml:space="preserve">Número de mallas: 3.
- Altura del lecho estático de café por malla: 25 cm.
- Conexión de gas: 1/2".
- Presión de gas requerida: 40 Psi- 2,5 Bar.
- Potencia eléctrica requerida: 1/2 HP.
- Conexión de red: monofásica 110/220 V 60 Hz.
- Consumo de potencia eléctrica: 5,8 / 2,9 amp.
- Dimensiones de la caja de secado (L * A * A): 0,65 * 0,5 * 1,22 m.
- Dimensiones generales: 1,1 * 0,95 * 1,5 m.
</t>
  </si>
  <si>
    <t>Trituradora</t>
  </si>
  <si>
    <t>Trapp Triturador de Residuos Orgánicos para Motor a Gasolina 13HP o 16 HP JTRRBIO300 - Incluye motor</t>
  </si>
  <si>
    <t>Despulpadora</t>
  </si>
  <si>
    <t xml:space="preserve">técnica El módulo clasificador despulpa el café cereza maduro sin usar agua (clasificando los granos no despulpados de los despulpados), separa la pulpa en un sentido y la pasilla en otro, dejando el grano listo para el proceso de fermentación.
Con despulpadora Horizontal DH – 4
– Despulpa y clasifica el café cereza mejorando la calidad del café.
– Ideal para pequeños caficultores.
– Fácil operación y mantenimiento
Producción manual 300-350 kg de café cereza por hora
Producción con motor 400-450 kg de café cereza por hora
Potencia eléctrica requerida 0.75 HP
Potencia motor a combustión 6.5 HP
Despulpadora DH-4
Cilindro Tubo PVC
Capacidad tanque 350 lt x 2
Camisa Inox
Peso 63 kg
MARCA penagos
</t>
  </si>
  <si>
    <t xml:space="preserve">San Diego </t>
  </si>
  <si>
    <t xml:space="preserve">GANCHO DESPOSTE  </t>
  </si>
  <si>
    <t xml:space="preserve">DIMENSIONES:
Marca: KOCH
MATERIAL DE CONSTRUCCIÓN GANCHO:
acero inoxidable. MATERIAL DE CONSTRUCCIÓN MANGO:
Polipropileno con textura antideslizante. DIMENSIONES:
13 CM X 10 CM (LXA).
CARACTERÍSTICAS:
NOTA: Facilita el proceso de desposte.
Le permite al operario tener una mejor manipulación del gancho, gracias a su mango hace la función del desposte mas ágil y segura
</t>
  </si>
  <si>
    <t>Valledupar</t>
  </si>
  <si>
    <t xml:space="preserve">Cafetera expresso Delonghi EC9335BK </t>
  </si>
  <si>
    <t>REFINADORA DE CACAO</t>
  </si>
  <si>
    <t xml:space="preserve">Capacidad de 20 litros
- Fabricada en acero inoxidable
- Base en acero inoxidable
- Moto reductor de 1 hp
- Agitación de aspas con raspadores
- Rodachines
- A gas
- Volcable
- Control de temperatura
- Quemador eléctrico
</t>
  </si>
  <si>
    <t xml:space="preserve">Trilladora de Maíz  </t>
  </si>
  <si>
    <t xml:space="preserve">Trilladora  y 
Píldora de granos 
Café, construida con acero inoxidable, con capacidad instalada de 150 Kilogramos por hora, cuenta con tolva de capacidad de 30 Kilos, tiene motor eléctrico de 2 Hp.
</t>
  </si>
  <si>
    <t>BOLIVAR</t>
  </si>
  <si>
    <t xml:space="preserve">mesa bailarina para pasteleria y reposteria </t>
  </si>
  <si>
    <t xml:space="preserve">color blanco </t>
  </si>
  <si>
    <t>molde redondo quinto - 1/4 libra</t>
  </si>
  <si>
    <t>molde redondo tercero - 1 libra</t>
  </si>
  <si>
    <t xml:space="preserve">molde redondo para ponque primero - 2 libras </t>
  </si>
  <si>
    <t xml:space="preserve">molde redondo para ponque segundo - 1.5 libras </t>
  </si>
  <si>
    <t xml:space="preserve">molde pan recto #2 </t>
  </si>
  <si>
    <t>molde pan recto 30x10x10</t>
  </si>
  <si>
    <t xml:space="preserve">molde cuadrado para ponque quinto 1/4 libra </t>
  </si>
  <si>
    <t xml:space="preserve">molde cuadrado para ponque segundo - 1.5 libras </t>
  </si>
  <si>
    <t xml:space="preserve">molde cuadrado para ponque cuarto - 0.5 libras </t>
  </si>
  <si>
    <t>molde bombones silicona</t>
  </si>
  <si>
    <t xml:space="preserve">placa de horno 40x30 aluminio </t>
  </si>
  <si>
    <t xml:space="preserve">molde cuadrado para ponque tercero - 1 libra </t>
  </si>
  <si>
    <t>molde pan recto #1</t>
  </si>
  <si>
    <t xml:space="preserve">molde en silicona para trufas de chocolate </t>
  </si>
  <si>
    <t xml:space="preserve">cortador de galletas </t>
  </si>
  <si>
    <t xml:space="preserve">molde desmontable corazon mini </t>
  </si>
  <si>
    <t xml:space="preserve">molde canele 7 cm </t>
  </si>
  <si>
    <t xml:space="preserve">molde 26 cm hornear cierre palanca </t>
  </si>
  <si>
    <t xml:space="preserve">molde 25 cm pan antiadherente </t>
  </si>
  <si>
    <t xml:space="preserve">molde de corazon para chocolates </t>
  </si>
  <si>
    <t>Cantina para leche</t>
  </si>
  <si>
    <t>IMUSA de 40 litros</t>
  </si>
  <si>
    <t>Baldes de ordeño (2)</t>
  </si>
  <si>
    <t>De 5 litros cada uno</t>
  </si>
  <si>
    <t>Juego de moldes para hacer queso</t>
  </si>
  <si>
    <t>Variados con capacidad de 1 Kg., 1,5 Kg., 2 Kg., 2,5 Kg, 3 Kgs., En acero inoxidable.</t>
  </si>
  <si>
    <t>Mesa para queso.</t>
  </si>
  <si>
    <t xml:space="preserve">Mesa en acero inoxidable, . Medidas: 2,0 m* 0,5m*0,8m </t>
  </si>
  <si>
    <t>Prensa para queso.</t>
  </si>
  <si>
    <t>Prensa manual para quesos de 8 moldes</t>
  </si>
  <si>
    <t>MAGDALENA</t>
  </si>
  <si>
    <t>Gabinete Metálico</t>
  </si>
  <si>
    <t>"Acero inxidable o Metálica (con pintura electroestática)
3m x 3m x 3m (Cubo)"</t>
  </si>
  <si>
    <t>SUCRE</t>
  </si>
  <si>
    <t>Sincelejo</t>
  </si>
  <si>
    <t>Tina de cuajado</t>
  </si>
  <si>
    <t>Tina para cuajado tipo media caña
- Capacidad 500 litros
- Fabricado lamina acero inoxidable tipo 304 el cual es apto y adecuado para alimentos.
- Tanque rígido y de trabajo pesado construido en forma media caña con:
- 4 niveladores</t>
  </si>
  <si>
    <t>Moldes para queso de 5 kilos</t>
  </si>
  <si>
    <t xml:space="preserve"> Moldes de quesos, de 5 kilos. Construidos en acero inoxidable, se utiliza para moldear los quesos de diferentes pesos. </t>
  </si>
  <si>
    <t>LISTADO DE EQUIPOS MAQUINARIA INDUSTRIAL</t>
  </si>
  <si>
    <r>
      <rPr>
        <b/>
        <sz val="10"/>
        <color theme="1"/>
        <rFont val="Calibri"/>
        <family val="2"/>
        <scheme val="major"/>
      </rPr>
      <t xml:space="preserve">
</t>
    </r>
    <r>
      <rPr>
        <sz val="10"/>
        <color theme="1"/>
        <rFont val="Calibri"/>
        <family val="2"/>
        <scheme val="major"/>
      </rPr>
      <t xml:space="preserve">Modelo I-200
- Caldera de 6 litros en acero inoxidable ASI 304.
- Personalización de color 
- Doble bomba vibratoria.
- Sistema profesional de intercambiador de calor termo sifónico.
- Grupo en Latón profesional.
- Manómetro para conocer la presión en caldera.
- Voltaje: 110 Voltios.
- Consumo: 22 Amperios.
- Auto nivel electrónico.
- Medidas ancho x alto x profundidad: 61 cm, 56 cm, 50 cm.
- Peso: 58 kilos.
- Capacidad de producción recomendad: 60 bebidas por grupo por hora.
</t>
    </r>
  </si>
  <si>
    <t>Capacidades máxima 220 g, 420 g, o 620 g; legibilidad 0,01 mg- carcasa
ABS, Display LCD retroiluminado, pantalla protectora contra el aire en vidrio, comunicación RS232, transmisión de datos PC e impresora, batería interna con 48 H de duración. Plato en acero inoxidable, función porcentual, cabina en vidrio</t>
  </si>
  <si>
    <t>VALOR UNITARIO</t>
  </si>
  <si>
    <t>VALOR TOTAL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</si>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</sst>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[$ $]#,##0"/>
    <numFmt numFmtId="166" formatCode="_-&quot;$&quot;\ * #,##0_-;\-&quot;$&quot;\ * #,##0_-;_-&quot;$&quot;\ * &quot;-&quot;??_-;_-@_-"/>
  </numFmts>
  <fonts count="19">
    <font>
      <sz val="11"/>
      <color theme="1"/>
      <name val="Calibri"/>
      <scheme val="minor"/>
    </font>
    <font>
      <sz val="11"/>
      <color theme="1"/>
      <name val="Calibri"/>
    </font>
    <font>
      <b/>
      <sz val="8"/>
      <color theme="0"/>
      <name val="Century Gothic"/>
    </font>
    <font>
      <b/>
      <sz val="8"/>
      <color rgb="FFFFFFFF"/>
      <name val="Century Gothic"/>
    </font>
    <font>
      <sz val="8"/>
      <color theme="1"/>
      <name val="Century Gothic"/>
    </font>
    <font>
      <b/>
      <sz val="8"/>
      <color theme="1"/>
      <name val="Century Gothic"/>
    </font>
    <font>
      <b/>
      <sz val="11"/>
      <color theme="1"/>
      <name val="Calibri"/>
    </font>
    <font>
      <sz val="11"/>
      <color theme="1"/>
      <name val="Arial"/>
    </font>
    <font>
      <sz val="11"/>
      <color rgb="FF000000"/>
      <name val="Calibri"/>
    </font>
    <font>
      <sz val="11"/>
      <color rgb="FF000000"/>
      <name val="&quot;ȫrial narrow\&quot;&quot;"/>
    </font>
    <font>
      <sz val="11"/>
      <color rgb="FF000000"/>
      <name val="Roboto"/>
    </font>
    <font>
      <b/>
      <sz val="11"/>
      <color theme="1"/>
      <name val="Century Gothic"/>
    </font>
    <font>
      <sz val="11"/>
      <color theme="1"/>
      <name val="Century Gothic"/>
    </font>
    <font>
      <sz val="11"/>
      <color theme="1"/>
      <name val="Calibri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ajor"/>
    </font>
    <font>
      <b/>
      <sz val="10"/>
      <color theme="0"/>
      <name val="Calibri"/>
      <family val="2"/>
      <scheme val="major"/>
    </font>
    <font>
      <sz val="10"/>
      <color theme="1"/>
      <name val="Calibri"/>
      <family val="2"/>
      <scheme val="major"/>
    </font>
    <font>
      <b/>
      <sz val="16"/>
      <color theme="1"/>
      <name val="Calibri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rgb="FFA8D08D"/>
        <bgColor rgb="FFA8D08D"/>
      </patternFill>
    </fill>
    <fill>
      <patternFill patternType="solid">
        <fgColor rgb="FFF2F2F2"/>
        <bgColor rgb="FFF2F2F2"/>
      </patternFill>
    </fill>
    <fill>
      <patternFill patternType="solid">
        <fgColor rgb="FFFFFFFF"/>
        <bgColor rgb="FFFFFFFF"/>
      </patternFill>
    </fill>
    <fill>
      <patternFill patternType="solid">
        <fgColor theme="4" tint="-0.249977111117893"/>
        <bgColor rgb="FFA8D08D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4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/>
    </xf>
    <xf numFmtId="164" fontId="1" fillId="0" borderId="0" xfId="0" applyNumberFormat="1" applyFont="1"/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164" fontId="7" fillId="0" borderId="2" xfId="0" applyNumberFormat="1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vertical="center" wrapText="1"/>
    </xf>
    <xf numFmtId="0" fontId="8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center" vertical="center" wrapText="1"/>
    </xf>
    <xf numFmtId="164" fontId="4" fillId="4" borderId="2" xfId="0" applyNumberFormat="1" applyFont="1" applyFill="1" applyBorder="1" applyAlignment="1">
      <alignment horizontal="center"/>
    </xf>
    <xf numFmtId="0" fontId="9" fillId="4" borderId="2" xfId="0" applyFont="1" applyFill="1" applyBorder="1" applyAlignment="1">
      <alignment wrapText="1"/>
    </xf>
    <xf numFmtId="0" fontId="10" fillId="4" borderId="2" xfId="0" applyFont="1" applyFill="1" applyBorder="1" applyAlignment="1">
      <alignment horizontal="left" wrapText="1"/>
    </xf>
    <xf numFmtId="0" fontId="10" fillId="4" borderId="2" xfId="0" applyFont="1" applyFill="1" applyBorder="1" applyAlignment="1">
      <alignment wrapText="1"/>
    </xf>
    <xf numFmtId="164" fontId="5" fillId="4" borderId="2" xfId="0" applyNumberFormat="1" applyFont="1" applyFill="1" applyBorder="1" applyAlignment="1">
      <alignment horizontal="center"/>
    </xf>
    <xf numFmtId="164" fontId="4" fillId="4" borderId="2" xfId="0" applyNumberFormat="1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left" wrapText="1"/>
    </xf>
    <xf numFmtId="164" fontId="11" fillId="4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7" fillId="3" borderId="5" xfId="0" applyFont="1" applyFill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 wrapText="1"/>
    </xf>
    <xf numFmtId="0" fontId="0" fillId="0" borderId="5" xfId="0" applyBorder="1"/>
    <xf numFmtId="166" fontId="16" fillId="5" borderId="6" xfId="1" applyNumberFormat="1" applyFont="1" applyFill="1" applyBorder="1" applyAlignment="1">
      <alignment horizontal="center" vertical="center" wrapText="1"/>
    </xf>
    <xf numFmtId="166" fontId="0" fillId="0" borderId="5" xfId="1" applyNumberFormat="1" applyFont="1" applyBorder="1"/>
    <xf numFmtId="166" fontId="0" fillId="0" borderId="0" xfId="1" applyNumberFormat="1" applyFont="1"/>
    <xf numFmtId="0" fontId="16" fillId="5" borderId="7" xfId="0" applyFont="1" applyFill="1" applyBorder="1" applyAlignment="1">
      <alignment horizontal="center" vertical="center" wrapText="1"/>
    </xf>
    <xf numFmtId="166" fontId="0" fillId="0" borderId="5" xfId="0" applyNumberForma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152400</xdr:rowOff>
    </xdr:from>
    <xdr:to>
      <xdr:col>1</xdr:col>
      <xdr:colOff>234950</xdr:colOff>
      <xdr:row>0</xdr:row>
      <xdr:rowOff>850900</xdr:rowOff>
    </xdr:to>
    <xdr:pic>
      <xdr:nvPicPr>
        <xdr:cNvPr id="2" name="Imagen 2" descr="logo 2017 CCC PNG (1)">
          <a:extLst>
            <a:ext uri="{FF2B5EF4-FFF2-40B4-BE49-F238E27FC236}">
              <a16:creationId xmlns:a16="http://schemas.microsoft.com/office/drawing/2014/main" id="{A94D0283-20CF-4FF8-8E24-C8BF401A5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152400"/>
          <a:ext cx="1063625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onfederacion-my.sharepoint.com/Users/mtirado.MINCOMERCIO/AppData/Local/Microsoft/Windows/Temporary%20Internet%20Files/Content.Outlook/SGZDZ8A5/Copia%20de%20Municipios%20Impacatados%20ATG%20E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1. PROPUESTAS ATG"/>
      <sheetName val="2. PROPUESTAS EP"/>
      <sheetName val="PANEL DE EXPERTOS EP"/>
      <sheetName val="PANEL DE EXPERTOS ATG"/>
      <sheetName val="EMPRESAS PROCOLOMBIA"/>
      <sheetName val="Hoja1"/>
      <sheetName val="MUNICIPI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3:F19"/>
  <sheetViews>
    <sheetView workbookViewId="0"/>
  </sheetViews>
  <sheetFormatPr baseColWidth="10" defaultColWidth="14.42578125" defaultRowHeight="15" customHeight="1"/>
  <cols>
    <col min="4" max="4" width="26.140625" customWidth="1"/>
  </cols>
  <sheetData>
    <row r="3" spans="2:6">
      <c r="B3" s="7" t="s">
        <v>0</v>
      </c>
      <c r="C3" s="7" t="s">
        <v>1</v>
      </c>
      <c r="D3" s="7" t="s">
        <v>2</v>
      </c>
      <c r="E3" s="8" t="s">
        <v>3</v>
      </c>
      <c r="F3" s="9" t="s">
        <v>4</v>
      </c>
    </row>
    <row r="4" spans="2:6">
      <c r="B4" s="2" t="s">
        <v>8</v>
      </c>
      <c r="C4" s="10" t="s">
        <v>9</v>
      </c>
      <c r="D4" s="3"/>
      <c r="E4" s="11">
        <v>1</v>
      </c>
      <c r="F4" s="12">
        <v>862750</v>
      </c>
    </row>
    <row r="5" spans="2:6">
      <c r="B5" s="2" t="s">
        <v>8</v>
      </c>
      <c r="C5" s="10" t="s">
        <v>10</v>
      </c>
      <c r="D5" s="3"/>
      <c r="E5" s="11">
        <v>3</v>
      </c>
      <c r="F5" s="12">
        <v>596190</v>
      </c>
    </row>
    <row r="6" spans="2:6">
      <c r="B6" s="2" t="s">
        <v>8</v>
      </c>
      <c r="C6" s="10" t="s">
        <v>11</v>
      </c>
      <c r="D6" s="3"/>
      <c r="E6" s="11">
        <v>1</v>
      </c>
      <c r="F6" s="12">
        <v>690200</v>
      </c>
    </row>
    <row r="7" spans="2:6">
      <c r="B7" s="2" t="s">
        <v>8</v>
      </c>
      <c r="C7" s="10" t="s">
        <v>12</v>
      </c>
      <c r="D7" s="3"/>
      <c r="E7" s="11">
        <v>2</v>
      </c>
      <c r="F7" s="12">
        <f>499800*2</f>
        <v>999600</v>
      </c>
    </row>
    <row r="8" spans="2:6">
      <c r="B8" s="2" t="s">
        <v>8</v>
      </c>
      <c r="C8" s="10" t="s">
        <v>13</v>
      </c>
      <c r="D8" s="3"/>
      <c r="E8" s="11">
        <v>2</v>
      </c>
      <c r="F8" s="12">
        <v>861560</v>
      </c>
    </row>
    <row r="9" spans="2:6">
      <c r="B9" s="2" t="s">
        <v>8</v>
      </c>
      <c r="C9" s="10" t="s">
        <v>14</v>
      </c>
      <c r="D9" s="3"/>
      <c r="E9" s="11">
        <v>4</v>
      </c>
      <c r="F9" s="12">
        <v>133280</v>
      </c>
    </row>
    <row r="10" spans="2:6">
      <c r="B10" s="2" t="s">
        <v>8</v>
      </c>
      <c r="C10" s="10" t="s">
        <v>15</v>
      </c>
      <c r="D10" s="3"/>
      <c r="E10" s="11">
        <v>1</v>
      </c>
      <c r="F10" s="12">
        <v>2784600</v>
      </c>
    </row>
    <row r="11" spans="2:6">
      <c r="B11" s="2" t="s">
        <v>8</v>
      </c>
      <c r="C11" s="10" t="s">
        <v>16</v>
      </c>
      <c r="D11" s="3"/>
      <c r="E11" s="11">
        <v>1</v>
      </c>
      <c r="F11" s="12">
        <v>259420</v>
      </c>
    </row>
    <row r="12" spans="2:6">
      <c r="B12" s="2" t="s">
        <v>8</v>
      </c>
      <c r="C12" s="10" t="s">
        <v>17</v>
      </c>
      <c r="D12" s="3"/>
      <c r="E12" s="11">
        <v>1</v>
      </c>
      <c r="F12" s="12">
        <v>172550</v>
      </c>
    </row>
    <row r="13" spans="2:6">
      <c r="B13" s="2" t="s">
        <v>8</v>
      </c>
      <c r="C13" s="10" t="s">
        <v>18</v>
      </c>
      <c r="D13" s="3"/>
      <c r="E13" s="11">
        <v>1</v>
      </c>
      <c r="F13" s="12">
        <v>2395470</v>
      </c>
    </row>
    <row r="14" spans="2:6">
      <c r="B14" s="2" t="s">
        <v>8</v>
      </c>
      <c r="C14" s="10" t="s">
        <v>19</v>
      </c>
      <c r="D14" s="3"/>
      <c r="E14" s="11">
        <v>2</v>
      </c>
      <c r="F14" s="12">
        <v>552160</v>
      </c>
    </row>
    <row r="15" spans="2:6">
      <c r="B15" s="3" t="s">
        <v>8</v>
      </c>
      <c r="C15" s="10" t="s">
        <v>20</v>
      </c>
      <c r="D15" s="3"/>
      <c r="E15" s="11">
        <v>4</v>
      </c>
      <c r="F15" s="12">
        <v>104720</v>
      </c>
    </row>
    <row r="16" spans="2:6">
      <c r="B16" s="3" t="s">
        <v>8</v>
      </c>
      <c r="C16" s="10" t="s">
        <v>7</v>
      </c>
      <c r="D16" s="3"/>
      <c r="E16" s="11">
        <v>1</v>
      </c>
      <c r="F16" s="12">
        <v>386750</v>
      </c>
    </row>
    <row r="17" spans="2:6">
      <c r="B17" s="3"/>
      <c r="C17" s="3" t="s">
        <v>21</v>
      </c>
      <c r="D17" s="3"/>
      <c r="E17" s="4"/>
      <c r="F17" s="13">
        <v>600000</v>
      </c>
    </row>
    <row r="19" spans="2:6">
      <c r="F19" s="6">
        <f>SUM(F4:F17)</f>
        <v>11399250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B3:F17"/>
  <sheetViews>
    <sheetView workbookViewId="0"/>
  </sheetViews>
  <sheetFormatPr baseColWidth="10" defaultColWidth="14.42578125" defaultRowHeight="15" customHeight="1"/>
  <cols>
    <col min="3" max="3" width="26.140625" customWidth="1"/>
    <col min="4" max="4" width="29.7109375" customWidth="1"/>
  </cols>
  <sheetData>
    <row r="3" spans="2:6" ht="63.75">
      <c r="B3" s="1" t="s">
        <v>0</v>
      </c>
      <c r="C3" s="14" t="s">
        <v>1</v>
      </c>
      <c r="D3" s="14" t="s">
        <v>2</v>
      </c>
      <c r="E3" s="15" t="s">
        <v>3</v>
      </c>
      <c r="F3" s="7" t="s">
        <v>4</v>
      </c>
    </row>
    <row r="4" spans="2:6" ht="15" customHeight="1">
      <c r="B4" s="16" t="s">
        <v>22</v>
      </c>
      <c r="C4" s="17" t="s">
        <v>23</v>
      </c>
      <c r="D4" s="17" t="s">
        <v>24</v>
      </c>
      <c r="E4" s="18">
        <v>1</v>
      </c>
      <c r="F4" s="19">
        <f>2080000+395200</f>
        <v>2475200</v>
      </c>
    </row>
    <row r="5" spans="2:6" ht="15" customHeight="1">
      <c r="B5" s="16" t="s">
        <v>22</v>
      </c>
      <c r="C5" s="17" t="s">
        <v>25</v>
      </c>
      <c r="D5" s="20"/>
      <c r="E5" s="18">
        <v>1</v>
      </c>
      <c r="F5" s="19">
        <v>499800</v>
      </c>
    </row>
    <row r="6" spans="2:6" ht="15" customHeight="1">
      <c r="B6" s="16" t="s">
        <v>22</v>
      </c>
      <c r="C6" s="17" t="s">
        <v>26</v>
      </c>
      <c r="D6" s="20" t="s">
        <v>27</v>
      </c>
      <c r="E6" s="18">
        <v>1</v>
      </c>
      <c r="F6" s="19">
        <f>2800000+532000</f>
        <v>3332000</v>
      </c>
    </row>
    <row r="7" spans="2:6" ht="15" customHeight="1">
      <c r="B7" s="16" t="s">
        <v>22</v>
      </c>
      <c r="C7" s="17" t="s">
        <v>28</v>
      </c>
      <c r="D7" s="20" t="s">
        <v>29</v>
      </c>
      <c r="E7" s="18">
        <v>2</v>
      </c>
      <c r="F7" s="19">
        <f>1980000+376200</f>
        <v>2356200</v>
      </c>
    </row>
    <row r="8" spans="2:6" ht="15" customHeight="1">
      <c r="B8" s="16" t="s">
        <v>22</v>
      </c>
      <c r="C8" s="21" t="s">
        <v>30</v>
      </c>
      <c r="D8" s="22"/>
      <c r="E8" s="18">
        <v>5</v>
      </c>
      <c r="F8" s="19">
        <v>345100</v>
      </c>
    </row>
    <row r="9" spans="2:6">
      <c r="B9" s="16"/>
      <c r="C9" s="21"/>
      <c r="D9" s="22"/>
      <c r="E9" s="18" t="s">
        <v>6</v>
      </c>
      <c r="F9" s="23">
        <v>490000</v>
      </c>
    </row>
    <row r="10" spans="2:6" ht="30">
      <c r="B10" s="16" t="s">
        <v>31</v>
      </c>
      <c r="C10" s="17" t="s">
        <v>32</v>
      </c>
      <c r="D10" s="17" t="s">
        <v>33</v>
      </c>
      <c r="E10" s="18">
        <v>1</v>
      </c>
      <c r="F10" s="24">
        <v>1725500</v>
      </c>
    </row>
    <row r="11" spans="2:6" ht="30">
      <c r="B11" s="16" t="s">
        <v>31</v>
      </c>
      <c r="C11" s="17" t="s">
        <v>34</v>
      </c>
      <c r="D11" s="25" t="s">
        <v>35</v>
      </c>
      <c r="E11" s="18">
        <v>1</v>
      </c>
      <c r="F11" s="24">
        <v>2368100</v>
      </c>
    </row>
    <row r="12" spans="2:6" ht="30">
      <c r="B12" s="16" t="s">
        <v>31</v>
      </c>
      <c r="C12" s="25" t="s">
        <v>36</v>
      </c>
      <c r="D12" s="17" t="s">
        <v>37</v>
      </c>
      <c r="E12" s="18">
        <v>1</v>
      </c>
      <c r="F12" s="24">
        <v>868000</v>
      </c>
    </row>
    <row r="13" spans="2:6" ht="30">
      <c r="B13" s="16" t="s">
        <v>31</v>
      </c>
      <c r="C13" s="25" t="s">
        <v>38</v>
      </c>
      <c r="D13" s="17" t="s">
        <v>39</v>
      </c>
      <c r="E13" s="18">
        <v>1</v>
      </c>
      <c r="F13" s="24">
        <v>1178100</v>
      </c>
    </row>
    <row r="14" spans="2:6" ht="30">
      <c r="B14" s="16" t="s">
        <v>31</v>
      </c>
      <c r="C14" s="25" t="s">
        <v>40</v>
      </c>
      <c r="D14" s="17" t="s">
        <v>41</v>
      </c>
      <c r="E14" s="18">
        <v>1</v>
      </c>
      <c r="F14" s="24">
        <v>4700500</v>
      </c>
    </row>
    <row r="15" spans="2:6">
      <c r="B15" s="16"/>
      <c r="C15" s="17"/>
      <c r="D15" s="17"/>
      <c r="E15" s="18" t="s">
        <v>6</v>
      </c>
      <c r="F15" s="26">
        <v>490000</v>
      </c>
    </row>
    <row r="16" spans="2:6">
      <c r="B16" s="27"/>
      <c r="C16" s="27"/>
      <c r="D16" s="27"/>
      <c r="E16" s="28"/>
      <c r="F16" s="29"/>
    </row>
    <row r="17" spans="6:6">
      <c r="F17" s="6">
        <f>SUM(F4:F15)</f>
        <v>20828500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B3:I10"/>
  <sheetViews>
    <sheetView workbookViewId="0"/>
  </sheetViews>
  <sheetFormatPr baseColWidth="10" defaultColWidth="14.42578125" defaultRowHeight="15" customHeight="1"/>
  <cols>
    <col min="2" max="2" width="23.5703125" customWidth="1"/>
    <col min="3" max="3" width="26.85546875" customWidth="1"/>
    <col min="4" max="4" width="22.7109375" customWidth="1"/>
  </cols>
  <sheetData>
    <row r="3" spans="2:9" ht="63.75">
      <c r="B3" s="7" t="s">
        <v>0</v>
      </c>
      <c r="C3" s="7" t="s">
        <v>1</v>
      </c>
      <c r="D3" s="7" t="s">
        <v>2</v>
      </c>
      <c r="E3" s="8" t="s">
        <v>3</v>
      </c>
      <c r="F3" s="7" t="s">
        <v>4</v>
      </c>
    </row>
    <row r="4" spans="2:9" ht="15" customHeight="1">
      <c r="B4" s="2" t="s">
        <v>42</v>
      </c>
      <c r="C4" s="2" t="s">
        <v>43</v>
      </c>
      <c r="D4" s="2" t="s">
        <v>44</v>
      </c>
      <c r="E4" s="2">
        <v>1</v>
      </c>
      <c r="F4" s="5">
        <f>1800000+342000</f>
        <v>2142000</v>
      </c>
    </row>
    <row r="5" spans="2:9" ht="15" customHeight="1">
      <c r="B5" s="2" t="s">
        <v>42</v>
      </c>
      <c r="C5" s="2" t="s">
        <v>45</v>
      </c>
      <c r="D5" s="2" t="s">
        <v>46</v>
      </c>
      <c r="E5" s="2">
        <v>1</v>
      </c>
      <c r="F5" s="5">
        <f>140000+26600</f>
        <v>166600</v>
      </c>
    </row>
    <row r="6" spans="2:9" ht="16.5">
      <c r="B6" s="2"/>
      <c r="C6" s="3"/>
      <c r="D6" s="3"/>
      <c r="E6" s="3" t="s">
        <v>6</v>
      </c>
      <c r="F6" s="30">
        <v>400000</v>
      </c>
    </row>
    <row r="8" spans="2:9">
      <c r="F8" s="6">
        <f>SUM(F4:F6)</f>
        <v>2708600</v>
      </c>
    </row>
    <row r="10" spans="2:9">
      <c r="I10" s="6" t="e">
        <f>#REF!+'lomita santa marta'!F19+'lomita cordoba'!F17+F8</f>
        <v>#REF!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H44"/>
  <sheetViews>
    <sheetView tabSelected="1" workbookViewId="0">
      <pane ySplit="2" topLeftCell="A3" activePane="bottomLeft" state="frozen"/>
      <selection activeCell="A2" sqref="A2"/>
      <selection pane="bottomLeft" activeCell="D39" sqref="D39"/>
    </sheetView>
  </sheetViews>
  <sheetFormatPr baseColWidth="10" defaultColWidth="14.42578125" defaultRowHeight="15" customHeight="1"/>
  <cols>
    <col min="3" max="3" width="19.42578125" customWidth="1"/>
    <col min="4" max="4" width="44" bestFit="1" customWidth="1"/>
    <col min="5" max="5" width="57.42578125" customWidth="1"/>
    <col min="6" max="6" width="22.42578125" customWidth="1"/>
    <col min="8" max="8" width="14.42578125" style="42"/>
  </cols>
  <sheetData>
    <row r="1" spans="1:8" ht="79.5" customHeight="1">
      <c r="A1" s="37" t="s">
        <v>118</v>
      </c>
      <c r="B1" s="37"/>
      <c r="C1" s="37"/>
      <c r="D1" s="37"/>
      <c r="E1" s="37"/>
      <c r="F1" s="37"/>
      <c r="G1" s="37"/>
      <c r="H1" s="37"/>
    </row>
    <row r="2" spans="1:8">
      <c r="A2" s="43" t="s">
        <v>47</v>
      </c>
      <c r="B2" s="43" t="s">
        <v>48</v>
      </c>
      <c r="C2" s="43" t="s">
        <v>49</v>
      </c>
      <c r="D2" s="43" t="s">
        <v>1</v>
      </c>
      <c r="E2" s="43" t="s">
        <v>2</v>
      </c>
      <c r="F2" s="38" t="s">
        <v>3</v>
      </c>
      <c r="G2" s="38" t="s">
        <v>121</v>
      </c>
      <c r="H2" s="40" t="s">
        <v>122</v>
      </c>
    </row>
    <row r="3" spans="1:8" ht="165.75">
      <c r="A3" s="33">
        <v>1</v>
      </c>
      <c r="B3" s="33" t="s">
        <v>50</v>
      </c>
      <c r="C3" s="34" t="s">
        <v>51</v>
      </c>
      <c r="D3" s="34" t="s">
        <v>52</v>
      </c>
      <c r="E3" s="34" t="s">
        <v>53</v>
      </c>
      <c r="F3" s="34">
        <v>1</v>
      </c>
      <c r="G3" s="39"/>
      <c r="H3" s="41">
        <f>+G3*F3</f>
        <v>0</v>
      </c>
    </row>
    <row r="4" spans="1:8" ht="25.5">
      <c r="A4" s="33">
        <v>2</v>
      </c>
      <c r="B4" s="33" t="s">
        <v>50</v>
      </c>
      <c r="C4" s="34" t="s">
        <v>51</v>
      </c>
      <c r="D4" s="34" t="s">
        <v>54</v>
      </c>
      <c r="E4" s="34" t="s">
        <v>55</v>
      </c>
      <c r="F4" s="34">
        <v>3</v>
      </c>
      <c r="G4" s="39"/>
      <c r="H4" s="41">
        <f t="shared" ref="H4:H43" si="0">+G4*F4</f>
        <v>0</v>
      </c>
    </row>
    <row r="5" spans="1:8" ht="76.5">
      <c r="A5" s="33">
        <v>3</v>
      </c>
      <c r="B5" s="33" t="s">
        <v>50</v>
      </c>
      <c r="C5" s="34" t="s">
        <v>51</v>
      </c>
      <c r="D5" s="34" t="s">
        <v>56</v>
      </c>
      <c r="E5" s="34" t="s">
        <v>57</v>
      </c>
      <c r="F5" s="34">
        <v>1</v>
      </c>
      <c r="G5" s="39"/>
      <c r="H5" s="41">
        <f t="shared" si="0"/>
        <v>0</v>
      </c>
    </row>
    <row r="6" spans="1:8" ht="76.5">
      <c r="A6" s="33">
        <v>4</v>
      </c>
      <c r="B6" s="33" t="s">
        <v>50</v>
      </c>
      <c r="C6" s="34" t="s">
        <v>51</v>
      </c>
      <c r="D6" s="34" t="s">
        <v>58</v>
      </c>
      <c r="E6" s="34" t="s">
        <v>120</v>
      </c>
      <c r="F6" s="34">
        <v>1</v>
      </c>
      <c r="G6" s="39"/>
      <c r="H6" s="41">
        <f t="shared" si="0"/>
        <v>0</v>
      </c>
    </row>
    <row r="7" spans="1:8" ht="140.25">
      <c r="A7" s="33">
        <v>5</v>
      </c>
      <c r="B7" s="33" t="s">
        <v>50</v>
      </c>
      <c r="C7" s="34" t="s">
        <v>51</v>
      </c>
      <c r="D7" s="34" t="s">
        <v>59</v>
      </c>
      <c r="E7" s="34" t="s">
        <v>60</v>
      </c>
      <c r="F7" s="34">
        <v>1</v>
      </c>
      <c r="G7" s="39"/>
      <c r="H7" s="41">
        <f t="shared" si="0"/>
        <v>0</v>
      </c>
    </row>
    <row r="8" spans="1:8" ht="140.25">
      <c r="A8" s="33">
        <v>6</v>
      </c>
      <c r="B8" s="33" t="s">
        <v>50</v>
      </c>
      <c r="C8" s="34" t="s">
        <v>51</v>
      </c>
      <c r="D8" s="34" t="s">
        <v>61</v>
      </c>
      <c r="E8" s="34" t="s">
        <v>62</v>
      </c>
      <c r="F8" s="34">
        <v>1</v>
      </c>
      <c r="G8" s="39"/>
      <c r="H8" s="41">
        <f t="shared" si="0"/>
        <v>0</v>
      </c>
    </row>
    <row r="9" spans="1:8" ht="38.25">
      <c r="A9" s="33">
        <v>7</v>
      </c>
      <c r="B9" s="33" t="s">
        <v>50</v>
      </c>
      <c r="C9" s="34" t="s">
        <v>51</v>
      </c>
      <c r="D9" s="34" t="s">
        <v>63</v>
      </c>
      <c r="E9" s="34" t="s">
        <v>64</v>
      </c>
      <c r="F9" s="34">
        <v>1</v>
      </c>
      <c r="G9" s="39"/>
      <c r="H9" s="41">
        <f t="shared" si="0"/>
        <v>0</v>
      </c>
    </row>
    <row r="10" spans="1:8" ht="255">
      <c r="A10" s="33">
        <v>8</v>
      </c>
      <c r="B10" s="33" t="s">
        <v>50</v>
      </c>
      <c r="C10" s="34" t="s">
        <v>51</v>
      </c>
      <c r="D10" s="35" t="s">
        <v>65</v>
      </c>
      <c r="E10" s="34" t="s">
        <v>66</v>
      </c>
      <c r="F10" s="34">
        <v>1</v>
      </c>
      <c r="G10" s="39"/>
      <c r="H10" s="41">
        <f t="shared" si="0"/>
        <v>0</v>
      </c>
    </row>
    <row r="11" spans="1:8" ht="140.25">
      <c r="A11" s="33">
        <v>9</v>
      </c>
      <c r="B11" s="33" t="s">
        <v>50</v>
      </c>
      <c r="C11" s="34" t="s">
        <v>67</v>
      </c>
      <c r="D11" s="34" t="s">
        <v>68</v>
      </c>
      <c r="E11" s="34" t="s">
        <v>69</v>
      </c>
      <c r="F11" s="34">
        <v>2</v>
      </c>
      <c r="G11" s="39"/>
      <c r="H11" s="41">
        <f t="shared" si="0"/>
        <v>0</v>
      </c>
    </row>
    <row r="12" spans="1:8" ht="229.5">
      <c r="A12" s="33">
        <v>10</v>
      </c>
      <c r="B12" s="33" t="s">
        <v>50</v>
      </c>
      <c r="C12" s="34" t="s">
        <v>70</v>
      </c>
      <c r="D12" s="34" t="s">
        <v>71</v>
      </c>
      <c r="E12" s="34" t="s">
        <v>119</v>
      </c>
      <c r="F12" s="34">
        <v>1</v>
      </c>
      <c r="G12" s="39"/>
      <c r="H12" s="41">
        <f t="shared" si="0"/>
        <v>0</v>
      </c>
    </row>
    <row r="13" spans="1:8" ht="140.25">
      <c r="A13" s="33">
        <v>11</v>
      </c>
      <c r="B13" s="33" t="s">
        <v>50</v>
      </c>
      <c r="C13" s="34" t="s">
        <v>70</v>
      </c>
      <c r="D13" s="34" t="s">
        <v>72</v>
      </c>
      <c r="E13" s="34" t="s">
        <v>73</v>
      </c>
      <c r="F13" s="34">
        <v>1</v>
      </c>
      <c r="G13" s="39"/>
      <c r="H13" s="41">
        <f t="shared" si="0"/>
        <v>0</v>
      </c>
    </row>
    <row r="14" spans="1:8" ht="76.5">
      <c r="A14" s="33">
        <v>12</v>
      </c>
      <c r="B14" s="33" t="s">
        <v>50</v>
      </c>
      <c r="C14" s="34" t="s">
        <v>70</v>
      </c>
      <c r="D14" s="34" t="s">
        <v>74</v>
      </c>
      <c r="E14" s="34" t="s">
        <v>75</v>
      </c>
      <c r="F14" s="34">
        <v>1</v>
      </c>
      <c r="G14" s="39"/>
      <c r="H14" s="41">
        <f t="shared" si="0"/>
        <v>0</v>
      </c>
    </row>
    <row r="15" spans="1:8">
      <c r="A15" s="33">
        <v>13</v>
      </c>
      <c r="B15" s="33" t="s">
        <v>76</v>
      </c>
      <c r="C15" s="33" t="s">
        <v>5</v>
      </c>
      <c r="D15" s="34" t="s">
        <v>77</v>
      </c>
      <c r="E15" s="34" t="s">
        <v>78</v>
      </c>
      <c r="F15" s="34">
        <v>1</v>
      </c>
      <c r="G15" s="39"/>
      <c r="H15" s="41">
        <f t="shared" si="0"/>
        <v>0</v>
      </c>
    </row>
    <row r="16" spans="1:8">
      <c r="A16" s="33">
        <v>14</v>
      </c>
      <c r="B16" s="33" t="s">
        <v>76</v>
      </c>
      <c r="C16" s="33" t="s">
        <v>5</v>
      </c>
      <c r="D16" s="34" t="s">
        <v>79</v>
      </c>
      <c r="E16" s="34"/>
      <c r="F16" s="34">
        <v>1</v>
      </c>
      <c r="G16" s="39"/>
      <c r="H16" s="41">
        <f t="shared" si="0"/>
        <v>0</v>
      </c>
    </row>
    <row r="17" spans="1:8">
      <c r="A17" s="33">
        <v>15</v>
      </c>
      <c r="B17" s="33" t="s">
        <v>76</v>
      </c>
      <c r="C17" s="34" t="s">
        <v>5</v>
      </c>
      <c r="D17" s="34" t="s">
        <v>80</v>
      </c>
      <c r="E17" s="34"/>
      <c r="F17" s="34">
        <v>1</v>
      </c>
      <c r="G17" s="39"/>
      <c r="H17" s="41">
        <f t="shared" si="0"/>
        <v>0</v>
      </c>
    </row>
    <row r="18" spans="1:8">
      <c r="A18" s="33">
        <v>16</v>
      </c>
      <c r="B18" s="33" t="s">
        <v>76</v>
      </c>
      <c r="C18" s="33" t="s">
        <v>5</v>
      </c>
      <c r="D18" s="34" t="s">
        <v>81</v>
      </c>
      <c r="E18" s="34"/>
      <c r="F18" s="34">
        <v>1</v>
      </c>
      <c r="G18" s="39"/>
      <c r="H18" s="41">
        <f t="shared" si="0"/>
        <v>0</v>
      </c>
    </row>
    <row r="19" spans="1:8">
      <c r="A19" s="33">
        <v>17</v>
      </c>
      <c r="B19" s="33" t="s">
        <v>76</v>
      </c>
      <c r="C19" s="34" t="s">
        <v>5</v>
      </c>
      <c r="D19" s="34" t="s">
        <v>82</v>
      </c>
      <c r="E19" s="34"/>
      <c r="F19" s="34">
        <v>1</v>
      </c>
      <c r="G19" s="39"/>
      <c r="H19" s="41">
        <f t="shared" si="0"/>
        <v>0</v>
      </c>
    </row>
    <row r="20" spans="1:8">
      <c r="A20" s="33">
        <v>18</v>
      </c>
      <c r="B20" s="33" t="s">
        <v>76</v>
      </c>
      <c r="C20" s="33" t="s">
        <v>5</v>
      </c>
      <c r="D20" s="34" t="s">
        <v>83</v>
      </c>
      <c r="E20" s="34"/>
      <c r="F20" s="34">
        <v>1</v>
      </c>
      <c r="G20" s="39"/>
      <c r="H20" s="41">
        <f t="shared" si="0"/>
        <v>0</v>
      </c>
    </row>
    <row r="21" spans="1:8">
      <c r="A21" s="33">
        <v>19</v>
      </c>
      <c r="B21" s="33" t="s">
        <v>76</v>
      </c>
      <c r="C21" s="34" t="s">
        <v>5</v>
      </c>
      <c r="D21" s="34" t="s">
        <v>84</v>
      </c>
      <c r="E21" s="34"/>
      <c r="F21" s="34">
        <v>1</v>
      </c>
      <c r="G21" s="39"/>
      <c r="H21" s="41">
        <f t="shared" si="0"/>
        <v>0</v>
      </c>
    </row>
    <row r="22" spans="1:8">
      <c r="A22" s="33">
        <v>20</v>
      </c>
      <c r="B22" s="33" t="s">
        <v>76</v>
      </c>
      <c r="C22" s="34" t="s">
        <v>5</v>
      </c>
      <c r="D22" s="34" t="s">
        <v>85</v>
      </c>
      <c r="E22" s="34"/>
      <c r="F22" s="34">
        <v>1</v>
      </c>
      <c r="G22" s="39"/>
      <c r="H22" s="41">
        <f t="shared" si="0"/>
        <v>0</v>
      </c>
    </row>
    <row r="23" spans="1:8">
      <c r="A23" s="33">
        <v>21</v>
      </c>
      <c r="B23" s="33" t="s">
        <v>76</v>
      </c>
      <c r="C23" s="33" t="s">
        <v>5</v>
      </c>
      <c r="D23" s="34" t="s">
        <v>86</v>
      </c>
      <c r="E23" s="34"/>
      <c r="F23" s="34">
        <v>1</v>
      </c>
      <c r="G23" s="39"/>
      <c r="H23" s="41">
        <f t="shared" si="0"/>
        <v>0</v>
      </c>
    </row>
    <row r="24" spans="1:8">
      <c r="A24" s="33">
        <v>22</v>
      </c>
      <c r="B24" s="33" t="s">
        <v>76</v>
      </c>
      <c r="C24" s="34" t="s">
        <v>5</v>
      </c>
      <c r="D24" s="34" t="s">
        <v>87</v>
      </c>
      <c r="E24" s="34"/>
      <c r="F24" s="34">
        <v>1</v>
      </c>
      <c r="G24" s="39"/>
      <c r="H24" s="41">
        <f t="shared" si="0"/>
        <v>0</v>
      </c>
    </row>
    <row r="25" spans="1:8">
      <c r="A25" s="33">
        <v>23</v>
      </c>
      <c r="B25" s="33" t="s">
        <v>76</v>
      </c>
      <c r="C25" s="34" t="s">
        <v>5</v>
      </c>
      <c r="D25" s="36" t="s">
        <v>88</v>
      </c>
      <c r="E25" s="34"/>
      <c r="F25" s="34">
        <v>1</v>
      </c>
      <c r="G25" s="39"/>
      <c r="H25" s="41">
        <f t="shared" si="0"/>
        <v>0</v>
      </c>
    </row>
    <row r="26" spans="1:8">
      <c r="A26" s="33">
        <v>24</v>
      </c>
      <c r="B26" s="33" t="s">
        <v>76</v>
      </c>
      <c r="C26" s="33" t="s">
        <v>5</v>
      </c>
      <c r="D26" s="34" t="s">
        <v>89</v>
      </c>
      <c r="E26" s="34"/>
      <c r="F26" s="34">
        <v>1</v>
      </c>
      <c r="G26" s="39"/>
      <c r="H26" s="41">
        <f t="shared" si="0"/>
        <v>0</v>
      </c>
    </row>
    <row r="27" spans="1:8">
      <c r="A27" s="33">
        <v>25</v>
      </c>
      <c r="B27" s="33" t="s">
        <v>76</v>
      </c>
      <c r="C27" s="33" t="s">
        <v>5</v>
      </c>
      <c r="D27" s="34" t="s">
        <v>90</v>
      </c>
      <c r="E27" s="34"/>
      <c r="F27" s="34">
        <v>1</v>
      </c>
      <c r="G27" s="39"/>
      <c r="H27" s="41">
        <f t="shared" si="0"/>
        <v>0</v>
      </c>
    </row>
    <row r="28" spans="1:8">
      <c r="A28" s="33">
        <v>26</v>
      </c>
      <c r="B28" s="33" t="s">
        <v>76</v>
      </c>
      <c r="C28" s="34" t="s">
        <v>5</v>
      </c>
      <c r="D28" s="34" t="s">
        <v>91</v>
      </c>
      <c r="E28" s="34"/>
      <c r="F28" s="34">
        <v>1</v>
      </c>
      <c r="G28" s="39"/>
      <c r="H28" s="41">
        <f t="shared" si="0"/>
        <v>0</v>
      </c>
    </row>
    <row r="29" spans="1:8">
      <c r="A29" s="33">
        <v>27</v>
      </c>
      <c r="B29" s="33" t="s">
        <v>76</v>
      </c>
      <c r="C29" s="33" t="s">
        <v>5</v>
      </c>
      <c r="D29" s="34" t="s">
        <v>92</v>
      </c>
      <c r="E29" s="34"/>
      <c r="F29" s="34">
        <v>1</v>
      </c>
      <c r="G29" s="39"/>
      <c r="H29" s="41">
        <f t="shared" si="0"/>
        <v>0</v>
      </c>
    </row>
    <row r="30" spans="1:8">
      <c r="A30" s="33">
        <v>28</v>
      </c>
      <c r="B30" s="33" t="s">
        <v>76</v>
      </c>
      <c r="C30" s="34" t="s">
        <v>5</v>
      </c>
      <c r="D30" s="34" t="s">
        <v>93</v>
      </c>
      <c r="E30" s="34"/>
      <c r="F30" s="34">
        <v>1</v>
      </c>
      <c r="G30" s="39"/>
      <c r="H30" s="41">
        <f t="shared" si="0"/>
        <v>0</v>
      </c>
    </row>
    <row r="31" spans="1:8">
      <c r="A31" s="33">
        <v>29</v>
      </c>
      <c r="B31" s="33" t="s">
        <v>76</v>
      </c>
      <c r="C31" s="33" t="s">
        <v>5</v>
      </c>
      <c r="D31" s="34" t="s">
        <v>94</v>
      </c>
      <c r="E31" s="34"/>
      <c r="F31" s="34">
        <v>1</v>
      </c>
      <c r="G31" s="39"/>
      <c r="H31" s="41">
        <f t="shared" si="0"/>
        <v>0</v>
      </c>
    </row>
    <row r="32" spans="1:8">
      <c r="A32" s="33">
        <v>30</v>
      </c>
      <c r="B32" s="33" t="s">
        <v>76</v>
      </c>
      <c r="C32" s="34" t="s">
        <v>5</v>
      </c>
      <c r="D32" s="34" t="s">
        <v>95</v>
      </c>
      <c r="E32" s="34"/>
      <c r="F32" s="34">
        <v>1</v>
      </c>
      <c r="G32" s="39"/>
      <c r="H32" s="41">
        <f t="shared" si="0"/>
        <v>0</v>
      </c>
    </row>
    <row r="33" spans="1:8">
      <c r="A33" s="33">
        <v>31</v>
      </c>
      <c r="B33" s="33" t="s">
        <v>76</v>
      </c>
      <c r="C33" s="33" t="s">
        <v>5</v>
      </c>
      <c r="D33" s="34" t="s">
        <v>96</v>
      </c>
      <c r="E33" s="34"/>
      <c r="F33" s="34">
        <v>1</v>
      </c>
      <c r="G33" s="39"/>
      <c r="H33" s="41">
        <f t="shared" si="0"/>
        <v>0</v>
      </c>
    </row>
    <row r="34" spans="1:8">
      <c r="A34" s="33">
        <v>32</v>
      </c>
      <c r="B34" s="33" t="s">
        <v>76</v>
      </c>
      <c r="C34" s="34" t="s">
        <v>5</v>
      </c>
      <c r="D34" s="34" t="s">
        <v>97</v>
      </c>
      <c r="E34" s="34"/>
      <c r="F34" s="34">
        <v>1</v>
      </c>
      <c r="G34" s="39"/>
      <c r="H34" s="41">
        <f t="shared" si="0"/>
        <v>0</v>
      </c>
    </row>
    <row r="35" spans="1:8">
      <c r="A35" s="33">
        <v>33</v>
      </c>
      <c r="B35" s="33" t="s">
        <v>76</v>
      </c>
      <c r="C35" s="33" t="s">
        <v>5</v>
      </c>
      <c r="D35" s="34" t="s">
        <v>98</v>
      </c>
      <c r="E35" s="34"/>
      <c r="F35" s="34">
        <v>1</v>
      </c>
      <c r="G35" s="39"/>
      <c r="H35" s="41">
        <f t="shared" si="0"/>
        <v>0</v>
      </c>
    </row>
    <row r="36" spans="1:8">
      <c r="A36" s="33">
        <v>34</v>
      </c>
      <c r="B36" s="33" t="s">
        <v>76</v>
      </c>
      <c r="C36" s="34" t="s">
        <v>5</v>
      </c>
      <c r="D36" s="34" t="s">
        <v>99</v>
      </c>
      <c r="E36" s="34" t="s">
        <v>100</v>
      </c>
      <c r="F36" s="34">
        <v>1</v>
      </c>
      <c r="G36" s="39"/>
      <c r="H36" s="41">
        <f t="shared" si="0"/>
        <v>0</v>
      </c>
    </row>
    <row r="37" spans="1:8">
      <c r="A37" s="33">
        <v>35</v>
      </c>
      <c r="B37" s="33" t="s">
        <v>76</v>
      </c>
      <c r="C37" s="33" t="s">
        <v>5</v>
      </c>
      <c r="D37" s="34" t="s">
        <v>101</v>
      </c>
      <c r="E37" s="34" t="s">
        <v>102</v>
      </c>
      <c r="F37" s="34">
        <v>2</v>
      </c>
      <c r="G37" s="39"/>
      <c r="H37" s="41">
        <f t="shared" si="0"/>
        <v>0</v>
      </c>
    </row>
    <row r="38" spans="1:8" ht="25.5">
      <c r="A38" s="33">
        <v>36</v>
      </c>
      <c r="B38" s="33" t="s">
        <v>76</v>
      </c>
      <c r="C38" s="34" t="s">
        <v>5</v>
      </c>
      <c r="D38" s="34" t="s">
        <v>103</v>
      </c>
      <c r="E38" s="34" t="s">
        <v>104</v>
      </c>
      <c r="F38" s="34">
        <v>1</v>
      </c>
      <c r="G38" s="39"/>
      <c r="H38" s="41">
        <f t="shared" si="0"/>
        <v>0</v>
      </c>
    </row>
    <row r="39" spans="1:8" ht="25.5">
      <c r="A39" s="33">
        <v>37</v>
      </c>
      <c r="B39" s="33" t="s">
        <v>76</v>
      </c>
      <c r="C39" s="34" t="s">
        <v>5</v>
      </c>
      <c r="D39" s="34" t="s">
        <v>105</v>
      </c>
      <c r="E39" s="34" t="s">
        <v>106</v>
      </c>
      <c r="F39" s="34">
        <v>1</v>
      </c>
      <c r="G39" s="39"/>
      <c r="H39" s="41">
        <f t="shared" si="0"/>
        <v>0</v>
      </c>
    </row>
    <row r="40" spans="1:8">
      <c r="A40" s="33">
        <v>38</v>
      </c>
      <c r="B40" s="33" t="s">
        <v>76</v>
      </c>
      <c r="C40" s="33" t="s">
        <v>5</v>
      </c>
      <c r="D40" s="34" t="s">
        <v>107</v>
      </c>
      <c r="E40" s="34" t="s">
        <v>108</v>
      </c>
      <c r="F40" s="34">
        <v>1</v>
      </c>
      <c r="G40" s="39"/>
      <c r="H40" s="41">
        <f t="shared" si="0"/>
        <v>0</v>
      </c>
    </row>
    <row r="41" spans="1:8" ht="38.25">
      <c r="A41" s="33">
        <v>39</v>
      </c>
      <c r="B41" s="33" t="s">
        <v>109</v>
      </c>
      <c r="C41" s="33" t="s">
        <v>8</v>
      </c>
      <c r="D41" s="34" t="s">
        <v>110</v>
      </c>
      <c r="E41" s="34" t="s">
        <v>111</v>
      </c>
      <c r="F41" s="34">
        <v>1</v>
      </c>
      <c r="G41" s="39"/>
      <c r="H41" s="41">
        <f t="shared" si="0"/>
        <v>0</v>
      </c>
    </row>
    <row r="42" spans="1:8" ht="89.25">
      <c r="A42" s="33">
        <v>40</v>
      </c>
      <c r="B42" s="33" t="s">
        <v>112</v>
      </c>
      <c r="C42" s="36" t="s">
        <v>113</v>
      </c>
      <c r="D42" s="36" t="s">
        <v>114</v>
      </c>
      <c r="E42" s="36" t="s">
        <v>115</v>
      </c>
      <c r="F42" s="36">
        <v>1</v>
      </c>
      <c r="G42" s="39"/>
      <c r="H42" s="41">
        <f t="shared" si="0"/>
        <v>0</v>
      </c>
    </row>
    <row r="43" spans="1:8" ht="25.5">
      <c r="A43" s="33">
        <v>41</v>
      </c>
      <c r="B43" s="33" t="s">
        <v>112</v>
      </c>
      <c r="C43" s="36" t="s">
        <v>113</v>
      </c>
      <c r="D43" s="36" t="s">
        <v>116</v>
      </c>
      <c r="E43" s="36" t="s">
        <v>117</v>
      </c>
      <c r="F43" s="36">
        <v>5</v>
      </c>
      <c r="G43" s="39"/>
      <c r="H43" s="41">
        <f t="shared" si="0"/>
        <v>0</v>
      </c>
    </row>
    <row r="44" spans="1:8" ht="15" customHeight="1">
      <c r="A44" s="32" t="s">
        <v>123</v>
      </c>
      <c r="B44" s="32"/>
      <c r="C44" s="32"/>
      <c r="D44" s="32"/>
      <c r="E44" s="32"/>
      <c r="F44" s="32"/>
      <c r="G44" s="44">
        <f>SUM(H3:H43)</f>
        <v>0</v>
      </c>
      <c r="H44" s="31"/>
    </row>
  </sheetData>
  <autoFilter ref="A2:F43" xr:uid="{00000000-0009-0000-0000-000004000000}"/>
  <mergeCells count="3">
    <mergeCell ref="A1:H1"/>
    <mergeCell ref="A44:F44"/>
    <mergeCell ref="G44:H4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lomita santa marta</vt:lpstr>
      <vt:lpstr>lomita cordoba</vt:lpstr>
      <vt:lpstr>LOMITA SUCRE</vt:lpstr>
      <vt:lpstr>Listado de maquinaria industria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Manuel Miranda Cristancho</dc:creator>
  <cp:lastModifiedBy>Laura Bravo</cp:lastModifiedBy>
  <dcterms:created xsi:type="dcterms:W3CDTF">2018-02-14T16:56:26Z</dcterms:created>
  <dcterms:modified xsi:type="dcterms:W3CDTF">2023-01-23T14:51:03Z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0x01010013B2D5515AC4B74B8DD981EE76F50268</vt:lpwstr>
  </property>
</Properties>
</file>